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Лист1!$A$2:$C$49</definedName>
    <definedName name="_xlnm.Print_Titles" localSheetId="0">Лист1!$4:$4</definedName>
    <definedName name="_xlnm.Print_Area" localSheetId="0">Лист1!$A$1:$E$51</definedName>
  </definedNames>
  <calcPr calcId="125725"/>
</workbook>
</file>

<file path=xl/calcChain.xml><?xml version="1.0" encoding="utf-8"?>
<calcChain xmlns="http://schemas.openxmlformats.org/spreadsheetml/2006/main">
  <c r="E32" i="1"/>
  <c r="D32"/>
  <c r="E33"/>
  <c r="D33"/>
  <c r="E35"/>
  <c r="D35"/>
  <c r="E31"/>
  <c r="D31"/>
  <c r="E47"/>
  <c r="D47"/>
  <c r="E16" l="1"/>
  <c r="D16"/>
  <c r="E27"/>
  <c r="D27"/>
  <c r="E25" l="1"/>
  <c r="D25"/>
  <c r="E26" l="1"/>
  <c r="D26"/>
  <c r="D37"/>
  <c r="E43" l="1"/>
  <c r="D43"/>
  <c r="E42"/>
  <c r="D42"/>
  <c r="E44"/>
  <c r="D44"/>
  <c r="D24"/>
  <c r="E20"/>
  <c r="D20"/>
  <c r="E10"/>
  <c r="D10"/>
  <c r="D23" l="1"/>
  <c r="E23"/>
  <c r="E12"/>
  <c r="D12"/>
  <c r="E14"/>
  <c r="D14"/>
  <c r="E50" l="1"/>
  <c r="E46"/>
  <c r="E41"/>
  <c r="E39"/>
  <c r="E36"/>
  <c r="E30"/>
  <c r="E28"/>
  <c r="E19"/>
  <c r="E15"/>
  <c r="E7"/>
  <c r="D50"/>
  <c r="D46"/>
  <c r="D41"/>
  <c r="D39"/>
  <c r="D36"/>
  <c r="D30"/>
  <c r="D28"/>
  <c r="D19"/>
  <c r="D15"/>
  <c r="D7"/>
  <c r="D5" l="1"/>
  <c r="E5"/>
</calcChain>
</file>

<file path=xl/sharedStrings.xml><?xml version="1.0" encoding="utf-8"?>
<sst xmlns="http://schemas.openxmlformats.org/spreadsheetml/2006/main" count="136" uniqueCount="71">
  <si>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</si>
  <si>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</si>
  <si>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</si>
  <si>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</si>
  <si>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</si>
  <si>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</si>
  <si>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</si>
  <si>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</si>
  <si>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</si>
  <si>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</si>
  <si>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</si>
  <si>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</si>
  <si>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</si>
  <si>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</si>
  <si>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</si>
  <si>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</si>
  <si>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</si>
  <si>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</si>
  <si>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</si>
  <si>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</si>
  <si>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</si>
  <si>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</si>
  <si>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</si>
  <si>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</si>
  <si>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</si>
  <si>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</si>
  <si>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</si>
  <si>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</si>
  <si>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</si>
  <si>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</si>
  <si>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</si>
  <si>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</si>
  <si>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</si>
  <si>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</si>
  <si>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</si>
  <si>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</si>
  <si>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</si>
  <si>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</si>
  <si>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</si>
  <si>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</si>
  <si>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</si>
  <si>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</si>
  <si>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</si>
  <si>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</si>
  <si>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</si>
  <si>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</si>
  <si>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</si>
  <si>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</si>
  <si>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</si>
  <si>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</si>
  <si>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</si>
  <si>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</si>
  <si>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</si>
  <si>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</si>
  <si>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</si>
  <si>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</si>
  <si>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</si>
  <si>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</si>
  <si>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</si>
  <si>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</si>
  <si>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</si>
  <si>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</si>
  <si>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рублей</t>
  </si>
  <si>
    <t>Средства массовой информации</t>
  </si>
  <si>
    <t>Периодическая печать и издательства</t>
  </si>
  <si>
    <t xml:space="preserve">2026 год </t>
  </si>
  <si>
    <t xml:space="preserve">2027 год </t>
  </si>
  <si>
    <t>Жилищное хозяйство</t>
  </si>
  <si>
    <t xml:space="preserve">                       Расходы бюджета Чебаркульского городского округа по разделам, подразделам классификации расходов  бюджета                                                   на плановый период  2026 и 2027 годов</t>
  </si>
  <si>
    <t>Условно утвержденные расходы</t>
  </si>
  <si>
    <t>Приложение 5
к решению Собрания депутатов
Чебаркульского городского округа
от  28.12.2024 г. № 601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</si>
</sst>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11" fillId="0" borderId="1" xfId="0" applyNumberFormat="1" applyFont="1" applyFill="1" applyBorder="1"/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260</xdr:row>
      <xdr:rowOff>155864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260</xdr:row>
      <xdr:rowOff>155864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252</xdr:row>
      <xdr:rowOff>106507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252</xdr:row>
      <xdr:rowOff>106507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51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51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51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51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view="pageBreakPreview" zoomScale="110" zoomScaleSheetLayoutView="110" workbookViewId="0">
      <selection activeCell="H4" sqref="H4"/>
    </sheetView>
  </sheetViews>
  <sheetFormatPr defaultRowHeight="12.75"/>
  <cols>
    <col min="1" max="1" width="68" style="16" customWidth="1"/>
    <col min="2" max="2" width="4" style="23" customWidth="1"/>
    <col min="3" max="3" width="4.140625" style="23" customWidth="1"/>
    <col min="4" max="5" width="15.28515625" style="8" customWidth="1"/>
  </cols>
  <sheetData>
    <row r="1" spans="1:5" ht="59.25" customHeight="1">
      <c r="B1" s="31"/>
      <c r="C1" s="32"/>
      <c r="D1" s="35" t="s">
        <v>70</v>
      </c>
      <c r="E1" s="35"/>
    </row>
    <row r="2" spans="1:5" ht="30" customHeight="1">
      <c r="A2" s="34" t="s">
        <v>68</v>
      </c>
      <c r="B2" s="34"/>
      <c r="C2" s="34"/>
      <c r="D2" s="34"/>
      <c r="E2" s="34"/>
    </row>
    <row r="3" spans="1:5" ht="15" customHeight="1">
      <c r="A3" s="33" t="s">
        <v>59</v>
      </c>
      <c r="B3" s="33"/>
      <c r="C3" s="33"/>
      <c r="D3" s="12"/>
      <c r="E3" s="12" t="s">
        <v>62</v>
      </c>
    </row>
    <row r="4" spans="1:5" ht="74.25" customHeight="1">
      <c r="A4" s="9" t="s">
        <v>4</v>
      </c>
      <c r="B4" s="10" t="s">
        <v>5</v>
      </c>
      <c r="C4" s="10" t="s">
        <v>6</v>
      </c>
      <c r="D4" s="20" t="s">
        <v>65</v>
      </c>
      <c r="E4" s="20" t="s">
        <v>66</v>
      </c>
    </row>
    <row r="5" spans="1:5" s="1" customFormat="1">
      <c r="A5" s="17" t="s">
        <v>7</v>
      </c>
      <c r="B5" s="21"/>
      <c r="C5" s="21"/>
      <c r="D5" s="4">
        <f t="shared" ref="D5:E5" si="0">D7+D15+D19+D23+D28+D30+D36+D39+D41+D46+D51+D6</f>
        <v>2421140217</v>
      </c>
      <c r="E5" s="4">
        <f t="shared" si="0"/>
        <v>2002627221.4400001</v>
      </c>
    </row>
    <row r="6" spans="1:5" s="1" customFormat="1">
      <c r="A6" s="17" t="s">
        <v>69</v>
      </c>
      <c r="B6" s="21"/>
      <c r="C6" s="21"/>
      <c r="D6" s="4">
        <v>22159230</v>
      </c>
      <c r="E6" s="4">
        <v>47441130</v>
      </c>
    </row>
    <row r="7" spans="1:5" s="3" customFormat="1" ht="13.5">
      <c r="A7" s="24" t="s">
        <v>8</v>
      </c>
      <c r="B7" s="25" t="s">
        <v>9</v>
      </c>
      <c r="C7" s="25"/>
      <c r="D7" s="6">
        <f>D8+D9+D11+D10+D12+D13+D14</f>
        <v>178258522.17000002</v>
      </c>
      <c r="E7" s="6">
        <f>E8+E9+E11+E10+E12+E13+E14</f>
        <v>179913604</v>
      </c>
    </row>
    <row r="8" spans="1:5" s="2" customFormat="1" ht="13.5">
      <c r="A8" s="13" t="s">
        <v>14</v>
      </c>
      <c r="B8" s="22" t="s">
        <v>9</v>
      </c>
      <c r="C8" s="22" t="s">
        <v>17</v>
      </c>
      <c r="D8" s="30">
        <v>2385693.0099999998</v>
      </c>
      <c r="E8" s="30">
        <v>2385693.0099999998</v>
      </c>
    </row>
    <row r="9" spans="1:5" s="2" customFormat="1" ht="25.5">
      <c r="A9" s="13" t="s">
        <v>10</v>
      </c>
      <c r="B9" s="22" t="s">
        <v>9</v>
      </c>
      <c r="C9" s="22" t="s">
        <v>16</v>
      </c>
      <c r="D9" s="5">
        <v>9000000</v>
      </c>
      <c r="E9" s="5">
        <v>9000000</v>
      </c>
    </row>
    <row r="10" spans="1:5" s="2" customFormat="1" ht="25.5">
      <c r="A10" s="13" t="s">
        <v>15</v>
      </c>
      <c r="B10" s="22" t="s">
        <v>9</v>
      </c>
      <c r="C10" s="22" t="s">
        <v>18</v>
      </c>
      <c r="D10" s="5">
        <f>61192976.84-30000</f>
        <v>61162976.840000004</v>
      </c>
      <c r="E10" s="5">
        <f>64787289.37-30000</f>
        <v>64757289.369999997</v>
      </c>
    </row>
    <row r="11" spans="1:5" s="2" customFormat="1" ht="13.5">
      <c r="A11" s="13" t="s">
        <v>58</v>
      </c>
      <c r="B11" s="22" t="s">
        <v>9</v>
      </c>
      <c r="C11" s="22" t="s">
        <v>29</v>
      </c>
      <c r="D11" s="5">
        <v>29000</v>
      </c>
      <c r="E11" s="5">
        <v>2300</v>
      </c>
    </row>
    <row r="12" spans="1:5" s="2" customFormat="1" ht="25.5">
      <c r="A12" s="14" t="s">
        <v>27</v>
      </c>
      <c r="B12" s="22" t="s">
        <v>9</v>
      </c>
      <c r="C12" s="22" t="s">
        <v>20</v>
      </c>
      <c r="D12" s="5">
        <f>18520000+3450382-2000000</f>
        <v>19970382</v>
      </c>
      <c r="E12" s="5">
        <f>18520000+3450382-2000000</f>
        <v>19970382</v>
      </c>
    </row>
    <row r="13" spans="1:5" ht="13.5">
      <c r="A13" s="14" t="s">
        <v>61</v>
      </c>
      <c r="B13" s="22" t="s">
        <v>9</v>
      </c>
      <c r="C13" s="22" t="s">
        <v>46</v>
      </c>
      <c r="D13" s="5">
        <v>2000000</v>
      </c>
      <c r="E13" s="5">
        <v>2000000</v>
      </c>
    </row>
    <row r="14" spans="1:5" s="2" customFormat="1" ht="13.5">
      <c r="A14" s="13" t="s">
        <v>11</v>
      </c>
      <c r="B14" s="22" t="s">
        <v>9</v>
      </c>
      <c r="C14" s="22" t="s">
        <v>47</v>
      </c>
      <c r="D14" s="5">
        <f>53229474.32+11500000+18980996</f>
        <v>83710470.319999993</v>
      </c>
      <c r="E14" s="5">
        <f>51316943.62+11500000+18980996</f>
        <v>81797939.620000005</v>
      </c>
    </row>
    <row r="15" spans="1:5" s="3" customFormat="1" ht="13.5">
      <c r="A15" s="26" t="s">
        <v>25</v>
      </c>
      <c r="B15" s="25" t="s">
        <v>16</v>
      </c>
      <c r="C15" s="25"/>
      <c r="D15" s="6">
        <f>D16+D17+D18</f>
        <v>18149892.030000001</v>
      </c>
      <c r="E15" s="6">
        <f>E16+E17+E18</f>
        <v>16395692.029999999</v>
      </c>
    </row>
    <row r="16" spans="1:5" s="2" customFormat="1" ht="13.5">
      <c r="A16" s="13" t="s">
        <v>48</v>
      </c>
      <c r="B16" s="22" t="s">
        <v>16</v>
      </c>
      <c r="C16" s="22" t="s">
        <v>18</v>
      </c>
      <c r="D16" s="5">
        <f>508700+2702300</f>
        <v>3211000</v>
      </c>
      <c r="E16" s="5">
        <f>508700+2798100</f>
        <v>3306800</v>
      </c>
    </row>
    <row r="17" spans="1:5" s="2" customFormat="1" ht="25.5">
      <c r="A17" s="14" t="s">
        <v>26</v>
      </c>
      <c r="B17" s="22" t="s">
        <v>16</v>
      </c>
      <c r="C17" s="22" t="s">
        <v>23</v>
      </c>
      <c r="D17" s="5">
        <v>12630992.029999999</v>
      </c>
      <c r="E17" s="5">
        <v>12630992.029999999</v>
      </c>
    </row>
    <row r="18" spans="1:5" s="2" customFormat="1" ht="13.5">
      <c r="A18" s="13" t="s">
        <v>2</v>
      </c>
      <c r="B18" s="22" t="s">
        <v>16</v>
      </c>
      <c r="C18" s="22" t="s">
        <v>3</v>
      </c>
      <c r="D18" s="5">
        <v>2307900</v>
      </c>
      <c r="E18" s="5">
        <v>457900</v>
      </c>
    </row>
    <row r="19" spans="1:5" s="3" customFormat="1" ht="13.5">
      <c r="A19" s="27" t="s">
        <v>45</v>
      </c>
      <c r="B19" s="29" t="s">
        <v>18</v>
      </c>
      <c r="C19" s="29"/>
      <c r="D19" s="6">
        <f>D20+D21+D22</f>
        <v>62894861.740000002</v>
      </c>
      <c r="E19" s="6">
        <f>E20+E21+E22</f>
        <v>62911590.740000002</v>
      </c>
    </row>
    <row r="20" spans="1:5" s="2" customFormat="1" ht="13.5">
      <c r="A20" s="14" t="s">
        <v>52</v>
      </c>
      <c r="B20" s="7" t="s">
        <v>18</v>
      </c>
      <c r="C20" s="7" t="s">
        <v>29</v>
      </c>
      <c r="D20" s="5">
        <f>120000+30000</f>
        <v>150000</v>
      </c>
      <c r="E20" s="5">
        <f>120000+30000</f>
        <v>150000</v>
      </c>
    </row>
    <row r="21" spans="1:5" s="2" customFormat="1" ht="13.5">
      <c r="A21" s="14" t="s">
        <v>54</v>
      </c>
      <c r="B21" s="7" t="s">
        <v>18</v>
      </c>
      <c r="C21" s="7" t="s">
        <v>21</v>
      </c>
      <c r="D21" s="5">
        <v>62653331.740000002</v>
      </c>
      <c r="E21" s="5">
        <v>62659590.740000002</v>
      </c>
    </row>
    <row r="22" spans="1:5" s="3" customFormat="1" ht="13.5">
      <c r="A22" s="14" t="s">
        <v>44</v>
      </c>
      <c r="B22" s="22" t="s">
        <v>18</v>
      </c>
      <c r="C22" s="22" t="s">
        <v>43</v>
      </c>
      <c r="D22" s="5">
        <v>91530</v>
      </c>
      <c r="E22" s="5">
        <v>102000</v>
      </c>
    </row>
    <row r="23" spans="1:5" s="3" customFormat="1" ht="13.5">
      <c r="A23" s="24" t="s">
        <v>28</v>
      </c>
      <c r="B23" s="29" t="s">
        <v>29</v>
      </c>
      <c r="C23" s="29"/>
      <c r="D23" s="6">
        <f t="shared" ref="D23:E23" si="1">D24+D25+D26+D27</f>
        <v>622835665.23999989</v>
      </c>
      <c r="E23" s="6">
        <f t="shared" si="1"/>
        <v>151900358.94999999</v>
      </c>
    </row>
    <row r="24" spans="1:5" s="3" customFormat="1" ht="13.5">
      <c r="A24" s="18" t="s">
        <v>67</v>
      </c>
      <c r="B24" s="7" t="s">
        <v>29</v>
      </c>
      <c r="C24" s="7" t="s">
        <v>9</v>
      </c>
      <c r="D24" s="11">
        <f>5245002.48+122885.76</f>
        <v>5367888.24</v>
      </c>
      <c r="E24" s="5">
        <v>0</v>
      </c>
    </row>
    <row r="25" spans="1:5" s="2" customFormat="1" ht="13.5">
      <c r="A25" s="18" t="s">
        <v>55</v>
      </c>
      <c r="B25" s="7" t="s">
        <v>29</v>
      </c>
      <c r="C25" s="7" t="s">
        <v>17</v>
      </c>
      <c r="D25" s="5">
        <f>21925648.02+479900100+29704900.7</f>
        <v>531530648.71999997</v>
      </c>
      <c r="E25" s="5">
        <f>31925648.02-4218668.14+39688533.25</f>
        <v>67395513.129999995</v>
      </c>
    </row>
    <row r="26" spans="1:5" s="2" customFormat="1" ht="13.5">
      <c r="A26" s="14" t="s">
        <v>30</v>
      </c>
      <c r="B26" s="7" t="s">
        <v>29</v>
      </c>
      <c r="C26" s="7" t="s">
        <v>16</v>
      </c>
      <c r="D26" s="5">
        <f>31295658.28+12148142.21</f>
        <v>43443800.490000002</v>
      </c>
      <c r="E26" s="5">
        <f>31295658.28+11663877.44</f>
        <v>42959535.719999999</v>
      </c>
    </row>
    <row r="27" spans="1:5" s="2" customFormat="1" ht="13.5">
      <c r="A27" s="14" t="s">
        <v>31</v>
      </c>
      <c r="B27" s="7" t="s">
        <v>29</v>
      </c>
      <c r="C27" s="7" t="s">
        <v>29</v>
      </c>
      <c r="D27" s="5">
        <f>44917436-2424108.21</f>
        <v>42493327.789999999</v>
      </c>
      <c r="E27" s="5">
        <f>44917436-3372125.9</f>
        <v>41545310.100000001</v>
      </c>
    </row>
    <row r="28" spans="1:5" s="3" customFormat="1" ht="13.5">
      <c r="A28" s="24" t="s">
        <v>19</v>
      </c>
      <c r="B28" s="25" t="s">
        <v>20</v>
      </c>
      <c r="C28" s="25"/>
      <c r="D28" s="6">
        <f t="shared" ref="D28:E28" si="2">D29</f>
        <v>850000</v>
      </c>
      <c r="E28" s="6">
        <f t="shared" si="2"/>
        <v>850000</v>
      </c>
    </row>
    <row r="29" spans="1:5" s="2" customFormat="1" ht="13.5">
      <c r="A29" s="14" t="s">
        <v>32</v>
      </c>
      <c r="B29" s="22" t="s">
        <v>20</v>
      </c>
      <c r="C29" s="22" t="s">
        <v>29</v>
      </c>
      <c r="D29" s="5">
        <v>850000</v>
      </c>
      <c r="E29" s="5">
        <v>850000</v>
      </c>
    </row>
    <row r="30" spans="1:5" s="3" customFormat="1" ht="13.5">
      <c r="A30" s="24" t="s">
        <v>33</v>
      </c>
      <c r="B30" s="25" t="s">
        <v>34</v>
      </c>
      <c r="C30" s="25"/>
      <c r="D30" s="6">
        <f>D31+D32+D33+D34+D35</f>
        <v>1024211354.72</v>
      </c>
      <c r="E30" s="6">
        <f>E31+E32+E33+E34+E35</f>
        <v>1033549313.1300001</v>
      </c>
    </row>
    <row r="31" spans="1:5" s="2" customFormat="1" ht="13.5">
      <c r="A31" s="14" t="s">
        <v>35</v>
      </c>
      <c r="B31" s="22" t="s">
        <v>34</v>
      </c>
      <c r="C31" s="22" t="s">
        <v>9</v>
      </c>
      <c r="D31" s="5">
        <f>397898029.3-25000</f>
        <v>397873029.30000001</v>
      </c>
      <c r="E31" s="5">
        <f>400812861.3-50000</f>
        <v>400762861.30000001</v>
      </c>
    </row>
    <row r="32" spans="1:5" s="2" customFormat="1" ht="13.5">
      <c r="A32" s="14" t="s">
        <v>36</v>
      </c>
      <c r="B32" s="22" t="s">
        <v>34</v>
      </c>
      <c r="C32" s="22" t="s">
        <v>17</v>
      </c>
      <c r="D32" s="5">
        <f>417762959.6+36809000+814127.93+20425139.31+1916554.18+225000+298.4</f>
        <v>477953079.42000002</v>
      </c>
      <c r="E32" s="5">
        <f>421506687.21+35702600+814127.93+19226371.23+1951222.67+250000+596.79</f>
        <v>479451605.83000004</v>
      </c>
    </row>
    <row r="33" spans="1:5" s="2" customFormat="1" ht="13.5">
      <c r="A33" s="15" t="s">
        <v>0</v>
      </c>
      <c r="B33" s="22" t="s">
        <v>34</v>
      </c>
      <c r="C33" s="22" t="s">
        <v>16</v>
      </c>
      <c r="D33" s="11">
        <f>94512672.4-298.4</f>
        <v>94512374</v>
      </c>
      <c r="E33" s="11">
        <f>99462270.79-596.79</f>
        <v>99461674</v>
      </c>
    </row>
    <row r="34" spans="1:5" s="2" customFormat="1" ht="13.5">
      <c r="A34" s="19" t="s">
        <v>37</v>
      </c>
      <c r="B34" s="22" t="s">
        <v>34</v>
      </c>
      <c r="C34" s="22" t="s">
        <v>34</v>
      </c>
      <c r="D34" s="5">
        <v>421000</v>
      </c>
      <c r="E34" s="5">
        <v>421000</v>
      </c>
    </row>
    <row r="35" spans="1:5" s="3" customFormat="1" ht="13.5">
      <c r="A35" s="14" t="s">
        <v>38</v>
      </c>
      <c r="B35" s="22" t="s">
        <v>34</v>
      </c>
      <c r="C35" s="22" t="s">
        <v>21</v>
      </c>
      <c r="D35" s="5">
        <f>53651872-200000</f>
        <v>53451872</v>
      </c>
      <c r="E35" s="5">
        <f>53651872+300-200000</f>
        <v>53452172</v>
      </c>
    </row>
    <row r="36" spans="1:5" s="3" customFormat="1" ht="13.5">
      <c r="A36" s="28" t="s">
        <v>56</v>
      </c>
      <c r="B36" s="25" t="s">
        <v>22</v>
      </c>
      <c r="C36" s="25"/>
      <c r="D36" s="6">
        <f>D37+D38</f>
        <v>62610978</v>
      </c>
      <c r="E36" s="6">
        <f>E37+E38</f>
        <v>66661678</v>
      </c>
    </row>
    <row r="37" spans="1:5" s="2" customFormat="1" ht="13.5">
      <c r="A37" s="18" t="s">
        <v>40</v>
      </c>
      <c r="B37" s="22" t="s">
        <v>22</v>
      </c>
      <c r="C37" s="22" t="s">
        <v>9</v>
      </c>
      <c r="D37" s="5">
        <f>44897319-50700</f>
        <v>44846619</v>
      </c>
      <c r="E37" s="5">
        <v>48897319</v>
      </c>
    </row>
    <row r="38" spans="1:5" s="2" customFormat="1" ht="13.5">
      <c r="A38" s="14" t="s">
        <v>50</v>
      </c>
      <c r="B38" s="22" t="s">
        <v>22</v>
      </c>
      <c r="C38" s="22" t="s">
        <v>18</v>
      </c>
      <c r="D38" s="5">
        <v>17764359</v>
      </c>
      <c r="E38" s="5">
        <v>17764359</v>
      </c>
    </row>
    <row r="39" spans="1:5" s="3" customFormat="1" ht="13.5">
      <c r="A39" s="28" t="s">
        <v>51</v>
      </c>
      <c r="B39" s="25" t="s">
        <v>21</v>
      </c>
      <c r="C39" s="25"/>
      <c r="D39" s="6">
        <f t="shared" ref="D39:E39" si="3">D40</f>
        <v>900000</v>
      </c>
      <c r="E39" s="6">
        <f t="shared" si="3"/>
        <v>900000</v>
      </c>
    </row>
    <row r="40" spans="1:5" s="2" customFormat="1" ht="13.5">
      <c r="A40" s="14" t="s">
        <v>1</v>
      </c>
      <c r="B40" s="22" t="s">
        <v>21</v>
      </c>
      <c r="C40" s="22" t="s">
        <v>21</v>
      </c>
      <c r="D40" s="5">
        <v>900000</v>
      </c>
      <c r="E40" s="5">
        <v>900000</v>
      </c>
    </row>
    <row r="41" spans="1:5" s="3" customFormat="1" ht="13.5">
      <c r="A41" s="24" t="s">
        <v>24</v>
      </c>
      <c r="B41" s="25" t="s">
        <v>23</v>
      </c>
      <c r="C41" s="25"/>
      <c r="D41" s="6">
        <f>D42+D43+D44+D45</f>
        <v>307160548.10000002</v>
      </c>
      <c r="E41" s="6">
        <f>E42+E43+E44+E45</f>
        <v>312994689.58999997</v>
      </c>
    </row>
    <row r="42" spans="1:5" s="2" customFormat="1" ht="13.5">
      <c r="A42" s="14" t="s">
        <v>41</v>
      </c>
      <c r="B42" s="22" t="s">
        <v>23</v>
      </c>
      <c r="C42" s="22" t="s">
        <v>17</v>
      </c>
      <c r="D42" s="5">
        <f>27181914+116900</f>
        <v>27298814</v>
      </c>
      <c r="E42" s="5">
        <f>27439814+116900</f>
        <v>27556714</v>
      </c>
    </row>
    <row r="43" spans="1:5" s="2" customFormat="1" ht="13.5">
      <c r="A43" s="14" t="s">
        <v>13</v>
      </c>
      <c r="B43" s="22" t="s">
        <v>23</v>
      </c>
      <c r="C43" s="22" t="s">
        <v>16</v>
      </c>
      <c r="D43" s="5">
        <f>131554378.38+5804436</f>
        <v>137358814.38</v>
      </c>
      <c r="E43" s="5">
        <f>135284239.45+6036613</f>
        <v>141320852.44999999</v>
      </c>
    </row>
    <row r="44" spans="1:5" s="2" customFormat="1" ht="16.5" customHeight="1">
      <c r="A44" s="14" t="s">
        <v>39</v>
      </c>
      <c r="B44" s="22" t="s">
        <v>23</v>
      </c>
      <c r="C44" s="22" t="s">
        <v>18</v>
      </c>
      <c r="D44" s="5">
        <f>108470980+1152023.72</f>
        <v>109623003.72</v>
      </c>
      <c r="E44" s="5">
        <f>110061880+1153127.14</f>
        <v>111215007.14</v>
      </c>
    </row>
    <row r="45" spans="1:5" s="2" customFormat="1" ht="13.5">
      <c r="A45" s="14" t="s">
        <v>42</v>
      </c>
      <c r="B45" s="22" t="s">
        <v>23</v>
      </c>
      <c r="C45" s="22" t="s">
        <v>20</v>
      </c>
      <c r="D45" s="5">
        <v>32879916</v>
      </c>
      <c r="E45" s="5">
        <v>32902116</v>
      </c>
    </row>
    <row r="46" spans="1:5" s="3" customFormat="1" ht="13.5">
      <c r="A46" s="26" t="s">
        <v>12</v>
      </c>
      <c r="B46" s="25" t="s">
        <v>46</v>
      </c>
      <c r="C46" s="25"/>
      <c r="D46" s="6">
        <f>D47+D48+D49</f>
        <v>120909165</v>
      </c>
      <c r="E46" s="6">
        <f>E47+E48+E49</f>
        <v>128909165</v>
      </c>
    </row>
    <row r="47" spans="1:5" s="2" customFormat="1" ht="13.5">
      <c r="A47" s="13" t="s">
        <v>49</v>
      </c>
      <c r="B47" s="22" t="s">
        <v>46</v>
      </c>
      <c r="C47" s="22" t="s">
        <v>17</v>
      </c>
      <c r="D47" s="5">
        <f>115360965-208535+258560+66800+66800-3854100-93480+80160</f>
        <v>111677170</v>
      </c>
      <c r="E47" s="5">
        <f>123360965-208535+258560+66800+66800-3854100-93480+80160</f>
        <v>119677170</v>
      </c>
    </row>
    <row r="48" spans="1:5" s="3" customFormat="1" ht="13.5">
      <c r="A48" s="19" t="s">
        <v>57</v>
      </c>
      <c r="B48" s="22" t="s">
        <v>46</v>
      </c>
      <c r="C48" s="22" t="s">
        <v>16</v>
      </c>
      <c r="D48" s="5">
        <v>1511995</v>
      </c>
      <c r="E48" s="5">
        <v>1511995</v>
      </c>
    </row>
    <row r="49" spans="1:5" s="3" customFormat="1" ht="13.5">
      <c r="A49" s="13" t="s">
        <v>53</v>
      </c>
      <c r="B49" s="22" t="s">
        <v>46</v>
      </c>
      <c r="C49" s="22" t="s">
        <v>29</v>
      </c>
      <c r="D49" s="5">
        <v>7720000</v>
      </c>
      <c r="E49" s="5">
        <v>7720000</v>
      </c>
    </row>
    <row r="50" spans="1:5" s="3" customFormat="1" ht="13.5">
      <c r="A50" s="26" t="s">
        <v>63</v>
      </c>
      <c r="B50" s="25" t="s">
        <v>43</v>
      </c>
      <c r="C50" s="25"/>
      <c r="D50" s="6">
        <f>D51</f>
        <v>200000</v>
      </c>
      <c r="E50" s="6">
        <f>E51</f>
        <v>200000</v>
      </c>
    </row>
    <row r="51" spans="1:5" s="3" customFormat="1" ht="13.5">
      <c r="A51" s="13" t="s">
        <v>64</v>
      </c>
      <c r="B51" s="22" t="s">
        <v>43</v>
      </c>
      <c r="C51" s="22" t="s">
        <v>17</v>
      </c>
      <c r="D51" s="5">
        <v>200000</v>
      </c>
      <c r="E51" s="5">
        <v>200000</v>
      </c>
    </row>
    <row r="56" spans="1:5">
      <c r="A56" s="16" t="s">
        <v>60</v>
      </c>
    </row>
  </sheetData>
  <mergeCells count="3">
    <mergeCell ref="A3:C3"/>
    <mergeCell ref="A2:E2"/>
    <mergeCell ref="D1:E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85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2024-11-15T08:49:04Z</cp:lastPrinted>
  <dcterms:created xsi:type="dcterms:W3CDTF">2008-10-16T09:22:50Z</dcterms:created>
  <dcterms:modified xsi:type="dcterms:W3CDTF">2024-12-28T05:54:43Z</dcterms:modified>
</cp:coreProperties>
</file>